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xWindow="0" yWindow="0" windowWidth="28800" windowHeight="16000" activeTab="0"/>
  </bookViews>
  <sheets>
    <sheet name="Instructions" sheetId="1" r:id="rId1"/>
    <sheet name="Cash-out" sheetId="2" r:id="rId2"/>
    <sheet name="Cash-out example" sheetId="3" r:id="rId3"/>
  </sheets>
  <calcPr calcId="191029" fullCalcOnLoad="1"/>
</workbook>
</file>

<file path=xl/sharedStrings.xml><?xml version="1.0" encoding="utf-8"?>
<sst xmlns="http://schemas.openxmlformats.org/spreadsheetml/2006/main" count="71" uniqueCount="71">
  <si>
    <t xml:space="preserve">Restaurant cash-out sheet</t>
  </si>
  <si>
    <t xml:space="preserve">What this sheet does</t>
  </si>
  <si>
    <t xml:space="preserve">Close one drawer for one day or shift: count the cash, check it against the POS end-of-day (Z) report, and work out the deposit.</t>
  </si>
  <si>
    <t xml:space="preserve">Use one sheet for each drawer, each day or shift. Make a copy of the blank sheet for each one.</t>
  </si>
  <si>
    <t xml:space="preserve">How to use it</t>
  </si>
  <si>
    <t xml:space="preserve">1.  At close, count the drawer: type how many of each bill and coin in the Count column, and rolled coins as an amount. The total is the cash counted, with the starting bank in it.</t>
  </si>
  <si>
    <t xml:space="preserve">2.  From the POS end-of-day (Z) report, type the starting bank, cash sales, cash tips paid out (card tips paid to staff in cash from this drawer) and paid outs (cash taken out for supplies and the like).</t>
  </si>
  <si>
    <t xml:space="preserve">3.  Read expected cash, over or short, and the deposit: the cash that goes to the bank, with the starting bank left in the drawer.</t>
  </si>
  <si>
    <t xml:space="preserve">4.  If you like, type the POS's card sales and the processor's batch for the same day to see the card difference, and net sales with comps, voids and discounts to see each as a % of net sales.</t>
  </si>
  <si>
    <t xml:space="preserve">How each figure is worked out</t>
  </si>
  <si>
    <t xml:space="preserve">•  Cash counted = each count × its value, added up, + rolled coins.</t>
  </si>
  <si>
    <t xml:space="preserve">•  Expected cash = starting bank + cash sales − cash tips paid out − paid outs. A blank tips or paid outs line takes nothing off.</t>
  </si>
  <si>
    <t xml:space="preserve">•  Over or short = cash counted − expected cash. Above 0 is over, below 0 is short.</t>
  </si>
  <si>
    <t xml:space="preserve">•  Deposit = cash counted − starting bank: the bank stays in the drawer.</t>
  </si>
  <si>
    <t xml:space="preserve">•  Card difference = the processor's batch − the POS's card sales. Above 0, the batch is higher.</t>
  </si>
  <si>
    <t xml:space="preserve">•  Comps, voids and discounts: each ÷ net sales, as a % to one decimal.</t>
  </si>
  <si>
    <t xml:space="preserve">Over and short</t>
  </si>
  <si>
    <t xml:space="preserve">RestaurantDoctorAI sets no normal for over or short. Set your own tolerance, and decide what happens when a count is outside it.</t>
  </si>
  <si>
    <t xml:space="preserve">Yellow cells and grey cells</t>
  </si>
  <si>
    <t xml:space="preserve">Yellow cells are for you: type in them. Grey cells are formulas that work themselves out: don't type over them (if you do by accident, press Undo).</t>
  </si>
  <si>
    <t xml:space="preserve">The blank sheet, "Cash-out", is the one to use. "Cash-out example" shows the same sheet filled in with a made-up example, so you can see how it behaves.</t>
  </si>
  <si>
    <t xml:space="preserve">Money has no currency symbol, so it works in dollars or any other currency. In a cell that shows a percent, type the percent sign too: 2%.</t>
  </si>
  <si>
    <t xml:space="preserve">Good to know</t>
  </si>
  <si>
    <t xml:space="preserve">•  This is a free template from RestaurantDoctorAI. It is a planning tool, not accounting, tax or legal advice, and it only knows what you type in.</t>
  </si>
  <si>
    <t xml:space="preserve">•  The formulas are plain Excel: click any grey cell to see how it is worked out. They also work in Google Sheets and LibreOffice.</t>
  </si>
  <si>
    <t xml:space="preserve">•  The same sheet as a PDF to print and fill in with a pen is at restaurantdoctorai.com/templates.</t>
  </si>
  <si>
    <t xml:space="preserve">RestaurantDoctorAI free template, restaurantdoctorai.com/templates</t>
  </si>
  <si>
    <t xml:space="preserve">Nightly cash-out: one drawer, one day or shift</t>
  </si>
  <si>
    <t xml:space="preserve">Type in the yellow cells. The grey cells work themselves out.</t>
  </si>
  <si>
    <t xml:space="preserve">Date</t>
  </si>
  <si>
    <t xml:space="preserve">Drawer or register</t>
  </si>
  <si>
    <t xml:space="preserve">Counted by</t>
  </si>
  <si>
    <t xml:space="preserve">Checked by</t>
  </si>
  <si>
    <t xml:space="preserve">1. Count the drawer at close</t>
  </si>
  <si>
    <t xml:space="preserve">2. From the POS end-of-day (Z) report</t>
  </si>
  <si>
    <t xml:space="preserve">Bills and coins</t>
  </si>
  <si>
    <t xml:space="preserve">Count</t>
  </si>
  <si>
    <t xml:space="preserve">Amount</t>
  </si>
  <si>
    <t xml:space="preserve">Line</t>
  </si>
  <si>
    <t xml:space="preserve">$100 bills</t>
  </si>
  <si>
    <t xml:space="preserve">Starting bank (cash in the drawer at open)</t>
  </si>
  <si>
    <t xml:space="preserve">$50 bills</t>
  </si>
  <si>
    <t xml:space="preserve">Cash sales</t>
  </si>
  <si>
    <t xml:space="preserve">$20 bills</t>
  </si>
  <si>
    <t xml:space="preserve">Cash tips paid out (card tips paid in cash)</t>
  </si>
  <si>
    <t xml:space="preserve">$10 bills</t>
  </si>
  <si>
    <t xml:space="preserve">Paid outs (cash taken out for supplies)</t>
  </si>
  <si>
    <t xml:space="preserve">$5 bills</t>
  </si>
  <si>
    <t xml:space="preserve">Expected cash</t>
  </si>
  <si>
    <t xml:space="preserve">$1 bills</t>
  </si>
  <si>
    <t xml:space="preserve">Cash counted (from the count)</t>
  </si>
  <si>
    <t xml:space="preserve">Quarters</t>
  </si>
  <si>
    <t xml:space="preserve">Over (+) or short (−)</t>
  </si>
  <si>
    <t xml:space="preserve">Dimes</t>
  </si>
  <si>
    <t xml:space="preserve">Deposit (cash counted − starting bank)</t>
  </si>
  <si>
    <t xml:space="preserve">Nickels</t>
  </si>
  <si>
    <t xml:space="preserve">Pennies</t>
  </si>
  <si>
    <t xml:space="preserve">Rolled coins (type the amount)</t>
  </si>
  <si>
    <t xml:space="preserve">Cash counted (starting bank included)</t>
  </si>
  <si>
    <t xml:space="preserve">3. Cards (optional)</t>
  </si>
  <si>
    <t xml:space="preserve">4. Comps, voids and discounts (optional)</t>
  </si>
  <si>
    <t xml:space="preserve">% of net sales</t>
  </si>
  <si>
    <t xml:space="preserve">Card sales (from the POS)</t>
  </si>
  <si>
    <t xml:space="preserve">Net sales (before tax and tips)</t>
  </si>
  <si>
    <t xml:space="preserve">Card batch (what the processor settled)</t>
  </si>
  <si>
    <t xml:space="preserve">Comps</t>
  </si>
  <si>
    <t xml:space="preserve">Card difference (batch − card sales)</t>
  </si>
  <si>
    <t xml:space="preserve">Voids</t>
  </si>
  <si>
    <t xml:space="preserve">Discounts</t>
  </si>
  <si>
    <t xml:space="preserve">Over or short is cash counted − expected cash: above 0 is over, below 0 is short. A blank tips or paid outs line takes nothing off expected cash.</t>
  </si>
  <si>
    <t xml:space="preserve">This sheet holds a made-up EXAMPLE. Use the blank sheet, "Cash-out", for your own.</t>
  </si>
</sst>
</file>

<file path=xl/styles.xml><?xml version="1.0" encoding="utf-8"?>
<styleSheet xmlns="http://schemas.openxmlformats.org/spreadsheetml/2006/main">
  <numFmts count="6">
    <numFmt numFmtId="164" formatCode="#,##0.00##"/>
    <numFmt numFmtId="165" formatCode="0.0%"/>
    <numFmt numFmtId="166" formatCode="yyyy-mm-dd"/>
    <numFmt numFmtId="167" formatCode="#,##0.0"/>
    <numFmt numFmtId="168" formatCode="0.000000"/>
    <numFmt numFmtId="169" formatCode="0.0#%"/>
  </numFmts>
  <fonts count="8">
    <font>
      <sz val="11"/>
      <color rgb="FF000000"/>
      <name val="Calibri"/>
      <family val="2"/>
    </font>
    <font>
      <b/>
      <sz val="16"/>
      <color rgb="FFC2410C"/>
      <name val="Calibri"/>
      <family val="2"/>
    </font>
    <font>
      <b/>
      <sz val="12"/>
      <color rgb="FF1F2937"/>
      <name val="Calibri"/>
      <family val="2"/>
    </font>
    <font>
      <i/>
      <sz val="11"/>
      <color rgb="FF595959"/>
      <name val="Calibri"/>
      <family val="2"/>
    </font>
    <font>
      <i/>
      <sz val="9"/>
      <color rgb="FF6B7280"/>
      <name val="Calibri"/>
      <family val="2"/>
    </font>
    <font>
      <b/>
      <sz val="11"/>
      <color rgb="FF7C2D12"/>
      <name val="Calibri"/>
      <family val="2"/>
    </font>
    <font>
      <b/>
      <sz val="11"/>
      <color rgb="FFFFFFFF"/>
      <name val="Calibri"/>
      <family val="2"/>
    </font>
    <font>
      <b/>
      <sz val="11"/>
      <color rgb="FF000000"/>
      <name val="Calibri"/>
      <family val="2"/>
    </font>
  </fonts>
  <fills count="7">
    <fill>
      <patternFill patternType="none"/>
    </fill>
    <fill>
      <patternFill patternType="gray125"/>
    </fill>
    <fill>
      <patternFill patternType="solid">
        <fgColor rgb="FFFFEDD5"/>
        <bgColor indexed="64"/>
      </patternFill>
    </fill>
    <fill>
      <patternFill patternType="solid">
        <fgColor rgb="FF1F2937"/>
        <bgColor indexed="64"/>
      </patternFill>
    </fill>
    <fill>
      <patternFill patternType="solid">
        <fgColor rgb="FFFFF2CC"/>
        <bgColor indexed="64"/>
      </patternFill>
    </fill>
    <fill>
      <patternFill patternType="solid">
        <fgColor rgb="FFF2F2F2"/>
        <bgColor indexed="64"/>
      </patternFill>
    </fill>
    <fill>
      <patternFill patternType="solid">
        <fgColor rgb="FFE5E7EB"/>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32">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applyAlignment="1">
      <alignment vertical="top" wrapText="1"/>
    </xf>
    <xf numFmtId="0" fontId="3" fillId="0" borderId="0" xfId="0" applyFont="1"/>
    <xf numFmtId="0" fontId="4" fillId="0" borderId="0" xfId="0" applyFont="1"/>
    <xf numFmtId="0" fontId="5" fillId="2" borderId="1" xfId="0" applyFont="1" applyFill="1" applyBorder="1"/>
    <xf numFmtId="0" fontId="6" fillId="3" borderId="1" xfId="0" applyFont="1" applyFill="1" applyBorder="1" applyAlignment="1">
      <alignment horizontal="center" vertical="center" wrapText="1"/>
    </xf>
    <xf numFmtId="0" fontId="0" fillId="0" borderId="0" xfId="0" applyAlignment="1">
      <alignment vertical="center"/>
    </xf>
    <xf numFmtId="0" fontId="7" fillId="0" borderId="0" xfId="0" applyFont="1" applyAlignment="1">
      <alignment vertical="center"/>
    </xf>
    <xf numFmtId="0" fontId="0" fillId="4" borderId="1" xfId="0" applyFill="1" applyBorder="1"/>
    <xf numFmtId="4" fontId="0" fillId="4" borderId="1" xfId="0" applyNumberFormat="1" applyFill="1" applyBorder="1"/>
    <xf numFmtId="164" fontId="0" fillId="4" borderId="1" xfId="0" applyNumberFormat="1" applyFill="1" applyBorder="1"/>
    <xf numFmtId="3" fontId="0" fillId="4" borderId="1" xfId="0" applyNumberFormat="1" applyFill="1" applyBorder="1"/>
    <xf numFmtId="165" fontId="0" fillId="4" borderId="1" xfId="0" applyNumberFormat="1" applyFill="1" applyBorder="1"/>
    <xf numFmtId="166" fontId="0" fillId="4" borderId="1" xfId="0" applyNumberFormat="1" applyFill="1" applyBorder="1"/>
    <xf numFmtId="0" fontId="0" fillId="5" borderId="1" xfId="0" applyFill="1" applyBorder="1"/>
    <xf numFmtId="0" fontId="0" fillId="5" borderId="1" xfId="0" applyFill="1" applyBorder="1" applyAlignment="1">
      <alignment horizontal="center"/>
    </xf>
    <xf numFmtId="4" fontId="0" fillId="5" borderId="1" xfId="0" applyNumberFormat="1" applyFill="1" applyBorder="1"/>
    <xf numFmtId="3" fontId="0" fillId="5" borderId="1" xfId="0" applyNumberFormat="1" applyFill="1" applyBorder="1"/>
    <xf numFmtId="167" fontId="0" fillId="5" borderId="1" xfId="0" applyNumberFormat="1" applyFill="1" applyBorder="1"/>
    <xf numFmtId="164" fontId="0" fillId="5" borderId="1" xfId="0" applyNumberFormat="1" applyFill="1" applyBorder="1"/>
    <xf numFmtId="1" fontId="0" fillId="5" borderId="1" xfId="0" applyNumberFormat="1" applyFill="1" applyBorder="1" applyAlignment="1">
      <alignment horizontal="center"/>
    </xf>
    <xf numFmtId="168" fontId="0" fillId="5" borderId="1" xfId="0" applyNumberFormat="1" applyFill="1" applyBorder="1"/>
    <xf numFmtId="165" fontId="0" fillId="5" borderId="1" xfId="0" applyNumberFormat="1" applyFill="1" applyBorder="1"/>
    <xf numFmtId="166" fontId="0" fillId="5" borderId="1" xfId="0" applyNumberFormat="1" applyFill="1" applyBorder="1"/>
    <xf numFmtId="0" fontId="7" fillId="6" borderId="1" xfId="0" applyFont="1" applyFill="1" applyBorder="1"/>
    <xf numFmtId="4" fontId="7" fillId="6" borderId="1" xfId="0" applyNumberFormat="1" applyFont="1" applyFill="1" applyBorder="1"/>
    <xf numFmtId="3" fontId="7" fillId="6" borderId="1" xfId="0" applyNumberFormat="1" applyFont="1" applyFill="1" applyBorder="1"/>
    <xf numFmtId="165" fontId="7" fillId="6" borderId="1" xfId="0" applyNumberFormat="1" applyFont="1" applyFill="1" applyBorder="1"/>
    <xf numFmtId="169" fontId="0" fillId="4" borderId="1" xfId="0" applyNumberFormat="1" applyFill="1" applyBorder="1"/>
  </cellXfs>
  <cellStyles count="1">
    <cellStyle name="Normal" xfId="0" builtinId="0"/>
  </cellStyles>
  <dxfs count="3">
    <dxf>
      <font>
        <color rgb="FF9C0006"/>
      </font>
      <fill>
        <patternFill>
          <bgColor rgb="FFFFC7CE"/>
        </patternFill>
      </fill>
    </dxf>
    <dxf>
      <font>
        <color rgb="FF006100"/>
      </font>
      <fill>
        <patternFill>
          <bgColor rgb="FFC6EFCE"/>
        </patternFill>
      </fill>
    </dxf>
    <dxf>
      <font>
        <color rgb="FF7F6000"/>
      </font>
      <fill>
        <patternFill>
          <bgColor rgb="FFFFEB9C"/>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tabColor rgb="FFC2410C"/>
    <pageSetUpPr fitToPage="1"/>
  </sheetPr>
  <dimension ref="A1:A34"/>
  <sheetViews>
    <sheetView tabSelected="1" workbookViewId="0"/>
  </sheetViews>
  <sheetFormatPr defaultRowHeight="15"/>
  <cols>
    <col min="1" max="1" width="110" customWidth="1"/>
  </cols>
  <sheetData>
    <row r="1">
      <c r="A1" s="1" t="s">
        <v>0</v>
      </c>
    </row>
    <row r="3">
      <c r="A3" s="2" t="s">
        <v>1</v>
      </c>
    </row>
    <row r="4" ht="32" customHeight="1">
      <c r="A4" s="3" t="s">
        <v>2</v>
      </c>
    </row>
    <row r="5" ht="17" customHeight="1">
      <c r="A5" s="3" t="s">
        <v>3</v>
      </c>
    </row>
    <row r="7">
      <c r="A7" s="2" t="s">
        <v>4</v>
      </c>
    </row>
    <row r="8" ht="32" customHeight="1">
      <c r="A8" s="3" t="s">
        <v>5</v>
      </c>
    </row>
    <row r="9" ht="32" customHeight="1">
      <c r="A9" s="3" t="s">
        <v>6</v>
      </c>
    </row>
    <row r="10" ht="32" customHeight="1">
      <c r="A10" s="3" t="s">
        <v>7</v>
      </c>
    </row>
    <row r="11" ht="32" customHeight="1">
      <c r="A11" s="3" t="s">
        <v>8</v>
      </c>
    </row>
    <row r="13">
      <c r="A13" s="2" t="s">
        <v>9</v>
      </c>
    </row>
    <row r="14" ht="17" customHeight="1">
      <c r="A14" s="3" t="s">
        <v>10</v>
      </c>
    </row>
    <row r="15" ht="32" customHeight="1">
      <c r="A15" s="3" t="s">
        <v>11</v>
      </c>
    </row>
    <row r="16" ht="17" customHeight="1">
      <c r="A16" s="3" t="s">
        <v>12</v>
      </c>
    </row>
    <row r="17" ht="17" customHeight="1">
      <c r="A17" s="3" t="s">
        <v>13</v>
      </c>
    </row>
    <row r="18" ht="17" customHeight="1">
      <c r="A18" s="3" t="s">
        <v>14</v>
      </c>
    </row>
    <row r="19" ht="17" customHeight="1">
      <c r="A19" s="3" t="s">
        <v>15</v>
      </c>
    </row>
    <row r="21">
      <c r="A21" s="2" t="s">
        <v>16</v>
      </c>
    </row>
    <row r="22" ht="32" customHeight="1">
      <c r="A22" s="3" t="s">
        <v>17</v>
      </c>
    </row>
    <row r="24">
      <c r="A24" s="2" t="s">
        <v>18</v>
      </c>
    </row>
    <row r="25" ht="32" customHeight="1">
      <c r="A25" s="3" t="s">
        <v>19</v>
      </c>
    </row>
    <row r="26" ht="32" customHeight="1">
      <c r="A26" s="3" t="s">
        <v>20</v>
      </c>
    </row>
    <row r="27" ht="32" customHeight="1">
      <c r="A27" s="3" t="s">
        <v>21</v>
      </c>
    </row>
    <row r="29">
      <c r="A29" s="2" t="s">
        <v>22</v>
      </c>
    </row>
    <row r="30" ht="32" customHeight="1">
      <c r="A30" s="3" t="s">
        <v>23</v>
      </c>
    </row>
    <row r="31" ht="32" customHeight="1">
      <c r="A31" s="3" t="s">
        <v>24</v>
      </c>
    </row>
    <row r="32" ht="17" customHeight="1">
      <c r="A32" s="3" t="s">
        <v>25</v>
      </c>
    </row>
    <row r="34">
      <c r="A34" s="6" t="s">
        <v>26</v>
      </c>
    </row>
  </sheetData>
  <pageMargins left="0.5" right="0.5" top="0.6" bottom="0.75" header="0.3" footer="0.3"/>
  <pageSetup orientation="portrait" fitToWidth="1" fitToHeight="0"/>
  <headerFooter>
    <oddFooter>&amp;LRestaurantDoctorAI free template, restaurantdoctorai.com/templates&amp;RPage &amp;P of &amp;N</oddFooter>
  </headerFooter>
</worksheet>
</file>

<file path=xl/worksheets/sheet2.xml><?xml version="1.0" encoding="utf-8"?>
<worksheet xmlns="http://schemas.openxmlformats.org/spreadsheetml/2006/main" xmlns:r="http://schemas.openxmlformats.org/officeDocument/2006/relationships">
  <sheetPr>
    <tabColor rgb="FFC2410C"/>
    <pageSetUpPr fitToPage="1"/>
  </sheetPr>
  <dimension ref="A1:G32"/>
  <sheetViews>
    <sheetView workbookViewId="0"/>
  </sheetViews>
  <sheetFormatPr defaultRowHeight="15"/>
  <cols>
    <col min="1" max="1" width="34" customWidth="1"/>
    <col min="2" max="2" width="10" customWidth="1"/>
    <col min="3" max="3" width="14" customWidth="1"/>
    <col min="4" max="4" width="3" customWidth="1"/>
    <col min="5" max="5" width="40" customWidth="1"/>
    <col min="6" max="6" width="14" customWidth="1"/>
    <col min="7" max="7" width="10" customWidth="1"/>
  </cols>
  <sheetData>
    <row r="1">
      <c r="A1" s="1" t="s">
        <v>27</v>
      </c>
    </row>
    <row r="2">
      <c r="A2" s="5" t="s">
        <v>28</v>
      </c>
    </row>
    <row r="4">
      <c r="A4" s="10" t="s">
        <v>29</v>
      </c>
      <c r="B4" s="11"/>
      <c r="E4" s="10" t="s">
        <v>30</v>
      </c>
      <c r="F4" s="11"/>
    </row>
    <row r="5">
      <c r="A5" s="10" t="s">
        <v>31</v>
      </c>
      <c r="B5" s="11"/>
      <c r="E5" s="10" t="s">
        <v>32</v>
      </c>
      <c r="F5" s="11"/>
    </row>
    <row r="7">
      <c r="A7" s="2" t="s">
        <v>33</v>
      </c>
      <c r="E7" s="2" t="s">
        <v>34</v>
      </c>
    </row>
    <row r="8">
      <c r="A8" s="8" t="s">
        <v>35</v>
      </c>
      <c r="B8" s="8" t="s">
        <v>36</v>
      </c>
      <c r="C8" s="8" t="s">
        <v>37</v>
      </c>
      <c r="E8" s="8" t="s">
        <v>38</v>
      </c>
      <c r="F8" s="8" t="s">
        <v>37</v>
      </c>
    </row>
    <row r="9">
      <c r="A9" s="9" t="s">
        <v>39</v>
      </c>
      <c r="B9" s="14"/>
      <c r="C9" s="19" t="str">
        <f>IF(ISNUMBER(B9),ROUND(B9*100,2),"")</f>
        <v/>
      </c>
      <c r="E9" s="9" t="s">
        <v>40</v>
      </c>
      <c r="F9" s="12"/>
    </row>
    <row r="10">
      <c r="A10" s="9" t="s">
        <v>41</v>
      </c>
      <c r="B10" s="14"/>
      <c r="C10" s="19" t="str">
        <f>IF(ISNUMBER(B10),ROUND(B10*50,2),"")</f>
        <v/>
      </c>
      <c r="E10" s="9" t="s">
        <v>42</v>
      </c>
      <c r="F10" s="12"/>
    </row>
    <row r="11">
      <c r="A11" s="9" t="s">
        <v>43</v>
      </c>
      <c r="B11" s="14"/>
      <c r="C11" s="19" t="str">
        <f>IF(ISNUMBER(B11),ROUND(B11*20,2),"")</f>
        <v/>
      </c>
      <c r="E11" s="9" t="s">
        <v>44</v>
      </c>
      <c r="F11" s="12"/>
    </row>
    <row r="12">
      <c r="A12" s="9" t="s">
        <v>45</v>
      </c>
      <c r="B12" s="14"/>
      <c r="C12" s="19" t="str">
        <f>IF(ISNUMBER(B12),ROUND(B12*10,2),"")</f>
        <v/>
      </c>
      <c r="E12" s="9" t="s">
        <v>46</v>
      </c>
      <c r="F12" s="12"/>
    </row>
    <row r="13">
      <c r="A13" s="9" t="s">
        <v>47</v>
      </c>
      <c r="B13" s="14"/>
      <c r="C13" s="19" t="str">
        <f>IF(ISNUMBER(B13),ROUND(B13*5,2),"")</f>
        <v/>
      </c>
      <c r="E13" s="10" t="s">
        <v>48</v>
      </c>
      <c r="F13" s="19" t="str">
        <f>IF(OR(ISBLANK(F9),ISBLANK(F10)),"",ROUND(F9+F10-F11-F12,2))</f>
        <v/>
      </c>
    </row>
    <row r="14">
      <c r="A14" s="9" t="s">
        <v>49</v>
      </c>
      <c r="B14" s="14"/>
      <c r="C14" s="19" t="str">
        <f>IF(ISNUMBER(B14),ROUND(B14*1,2),"")</f>
        <v/>
      </c>
      <c r="E14" s="10" t="s">
        <v>50</v>
      </c>
      <c r="F14" s="19" t="str">
        <f>C20</f>
        <v/>
      </c>
    </row>
    <row r="15">
      <c r="A15" s="9" t="s">
        <v>51</v>
      </c>
      <c r="B15" s="14"/>
      <c r="C15" s="19" t="str">
        <f>IF(ISNUMBER(B15),ROUND(B15*0.25,2),"")</f>
        <v/>
      </c>
      <c r="E15" s="10" t="s">
        <v>52</v>
      </c>
      <c r="F15" s="19" t="str">
        <f>IF(OR(F13="",F14=""),"",ROUND(F14-F13,2))</f>
        <v/>
      </c>
      <c r="G15" s="18" t="str">
        <f>IF(F15="","",IF(F15&gt;0,"Over",IF(F15&lt;0,"Short","Even")))</f>
        <v/>
      </c>
    </row>
    <row r="16">
      <c r="A16" s="9" t="s">
        <v>53</v>
      </c>
      <c r="B16" s="14"/>
      <c r="C16" s="19" t="str">
        <f>IF(ISNUMBER(B16),ROUND(B16*0.1,2),"")</f>
        <v/>
      </c>
      <c r="E16" s="10" t="s">
        <v>54</v>
      </c>
      <c r="F16" s="28" t="str">
        <f>IF(OR(F14="",ISBLANK(F9)),"",ROUND(F14-F9,2))</f>
        <v/>
      </c>
    </row>
    <row r="17">
      <c r="A17" s="9" t="s">
        <v>55</v>
      </c>
      <c r="B17" s="14"/>
      <c r="C17" s="19" t="str">
        <f>IF(ISNUMBER(B17),ROUND(B17*0.05,2),"")</f>
        <v/>
      </c>
    </row>
    <row r="18">
      <c r="A18" s="9" t="s">
        <v>56</v>
      </c>
      <c r="B18" s="14"/>
      <c r="C18" s="19" t="str">
        <f>IF(ISNUMBER(B18),ROUND(B18*0.01,2),"")</f>
        <v/>
      </c>
    </row>
    <row r="19">
      <c r="A19" s="9" t="s">
        <v>57</v>
      </c>
      <c r="B19" s="17"/>
      <c r="C19" s="12"/>
    </row>
    <row r="20">
      <c r="A20" s="27" t="s">
        <v>58</v>
      </c>
      <c r="B20" s="27"/>
      <c r="C20" s="28" t="str">
        <f>IF(COUNT(C9:C19)=0,"",ROUND(SUM(C9:C19),2))</f>
        <v/>
      </c>
    </row>
    <row r="22">
      <c r="A22" s="2" t="s">
        <v>59</v>
      </c>
      <c r="E22" s="2" t="s">
        <v>60</v>
      </c>
    </row>
    <row r="23">
      <c r="A23" s="8" t="s">
        <v>38</v>
      </c>
      <c r="B23" s="8"/>
      <c r="C23" s="8" t="s">
        <v>37</v>
      </c>
      <c r="E23" s="8" t="s">
        <v>38</v>
      </c>
      <c r="F23" s="8" t="s">
        <v>37</v>
      </c>
      <c r="G23" s="8" t="s">
        <v>61</v>
      </c>
    </row>
    <row r="24">
      <c r="A24" s="9" t="s">
        <v>62</v>
      </c>
      <c r="C24" s="12"/>
      <c r="E24" s="9" t="s">
        <v>63</v>
      </c>
      <c r="F24" s="12"/>
    </row>
    <row r="25">
      <c r="A25" s="9" t="s">
        <v>64</v>
      </c>
      <c r="C25" s="12"/>
      <c r="E25" s="9" t="s">
        <v>65</v>
      </c>
      <c r="F25" s="12"/>
      <c r="G25" s="25" t="str">
        <f>IF(OR(ISBLANK(F25),NOT(F24&gt;0)),"",ROUND(F25/F24,3))</f>
        <v/>
      </c>
    </row>
    <row r="26">
      <c r="A26" s="10" t="s">
        <v>66</v>
      </c>
      <c r="C26" s="19" t="str">
        <f>IF(OR(ISBLANK(C24),ISBLANK(C25)),"",ROUND(C25-C24,2))</f>
        <v/>
      </c>
      <c r="E26" s="9" t="s">
        <v>67</v>
      </c>
      <c r="F26" s="12"/>
      <c r="G26" s="25" t="str">
        <f>IF(OR(ISBLANK(F26),NOT(F24&gt;0)),"",ROUND(F26/F24,3))</f>
        <v/>
      </c>
    </row>
    <row r="27">
      <c r="E27" s="9" t="s">
        <v>68</v>
      </c>
      <c r="F27" s="12"/>
      <c r="G27" s="25" t="str">
        <f>IF(OR(ISBLANK(F27),NOT(F24&gt;0)),"",ROUND(F27/F24,3))</f>
        <v/>
      </c>
    </row>
    <row r="29">
      <c r="A29" s="5" t="s">
        <v>69</v>
      </c>
    </row>
    <row r="30">
      <c r="A30" s="5" t="s">
        <v>17</v>
      </c>
    </row>
    <row r="32">
      <c r="A32" s="6" t="s">
        <v>26</v>
      </c>
    </row>
  </sheetData>
  <dataValidations count="5">
    <dataValidation type="whole" operator="greaterThanOrEqual" allowBlank="1" showErrorMessage="1" errorTitle="Check this number" error="A count is a whole number, 0 or more." sqref="B9:B18">
      <formula1>0</formula1>
    </dataValidation>
    <dataValidation type="decimal" operator="greaterThanOrEqual" allowBlank="1" showErrorMessage="1" errorTitle="Check this number" error="An amount is 0 or more." sqref="F9:F12">
      <formula1>0</formula1>
    </dataValidation>
    <dataValidation type="decimal" operator="greaterThanOrEqual" allowBlank="1" showErrorMessage="1" errorTitle="Check this number" error="An amount is 0 or more." sqref="C24:C25">
      <formula1>0</formula1>
    </dataValidation>
    <dataValidation type="decimal" operator="greaterThanOrEqual" allowBlank="1" showErrorMessage="1" errorTitle="Check this number" error="An amount is 0 or more." sqref="F24:F27">
      <formula1>0</formula1>
    </dataValidation>
    <dataValidation type="decimal" operator="greaterThanOrEqual" allowBlank="1" showErrorMessage="1" errorTitle="Check this number" error="An amount is 0 or more." sqref="C19">
      <formula1>0</formula1>
    </dataValidation>
  </dataValidations>
  <pageMargins left="0.5" right="0.5" top="0.6" bottom="0.75" header="0.3" footer="0.3"/>
  <pageSetup orientation="portrait" fitToWidth="1" fitToHeight="0"/>
  <headerFooter>
    <oddFooter>&amp;LRestaurantDoctorAI free template, restaurantdoctorai.com/templates&amp;RPage &amp;P of &amp;N</oddFooter>
  </headerFooter>
</worksheet>
</file>

<file path=xl/worksheets/sheet3.xml><?xml version="1.0" encoding="utf-8"?>
<worksheet xmlns="http://schemas.openxmlformats.org/spreadsheetml/2006/main" xmlns:r="http://schemas.openxmlformats.org/officeDocument/2006/relationships">
  <sheetPr>
    <tabColor rgb="FF9CA3AF"/>
    <pageSetUpPr fitToPage="1"/>
  </sheetPr>
  <dimension ref="A1:G32"/>
  <sheetViews>
    <sheetView workbookViewId="0"/>
  </sheetViews>
  <sheetFormatPr defaultRowHeight="15"/>
  <cols>
    <col min="1" max="1" width="34" customWidth="1"/>
    <col min="2" max="2" width="10" customWidth="1"/>
    <col min="3" max="3" width="14" customWidth="1"/>
    <col min="4" max="4" width="3" customWidth="1"/>
    <col min="5" max="5" width="40" customWidth="1"/>
    <col min="6" max="6" width="14" customWidth="1"/>
    <col min="7" max="7" width="10" customWidth="1"/>
  </cols>
  <sheetData>
    <row r="1">
      <c r="A1" s="1" t="s">
        <v>27</v>
      </c>
    </row>
    <row r="2">
      <c r="A2" s="5" t="s">
        <v>28</v>
      </c>
    </row>
    <row r="3">
      <c r="A3" s="7" t="s">
        <v>70</v>
      </c>
      <c r="B3" s="7"/>
      <c r="C3" s="7"/>
      <c r="D3" s="7"/>
      <c r="E3" s="7"/>
      <c r="F3" s="7"/>
      <c r="G3" s="7"/>
    </row>
    <row r="4">
      <c r="A4" s="10" t="s">
        <v>29</v>
      </c>
      <c r="B4" s="11"/>
      <c r="E4" s="10" t="s">
        <v>30</v>
      </c>
      <c r="F4" s="11"/>
    </row>
    <row r="5">
      <c r="A5" s="10" t="s">
        <v>31</v>
      </c>
      <c r="B5" s="11"/>
      <c r="E5" s="10" t="s">
        <v>32</v>
      </c>
      <c r="F5" s="11"/>
    </row>
    <row r="7">
      <c r="A7" s="2" t="s">
        <v>33</v>
      </c>
      <c r="E7" s="2" t="s">
        <v>34</v>
      </c>
    </row>
    <row r="8">
      <c r="A8" s="8" t="s">
        <v>35</v>
      </c>
      <c r="B8" s="8" t="s">
        <v>36</v>
      </c>
      <c r="C8" s="8" t="s">
        <v>37</v>
      </c>
      <c r="E8" s="8" t="s">
        <v>38</v>
      </c>
      <c r="F8" s="8" t="s">
        <v>37</v>
      </c>
    </row>
    <row r="9">
      <c r="A9" s="9" t="s">
        <v>39</v>
      </c>
      <c r="B9" s="14">
        <v>5</v>
      </c>
      <c r="C9" s="19">
        <f>IF(ISNUMBER(B9),ROUND(B9*100,2),"")</f>
        <v>500</v>
      </c>
      <c r="E9" s="9" t="s">
        <v>40</v>
      </c>
      <c r="F9" s="12">
        <v>200</v>
      </c>
    </row>
    <row r="10">
      <c r="A10" s="9" t="s">
        <v>41</v>
      </c>
      <c r="B10" s="14">
        <v>4</v>
      </c>
      <c r="C10" s="19">
        <f>IF(ISNUMBER(B10),ROUND(B10*50,2),"")</f>
        <v>200</v>
      </c>
      <c r="E10" s="9" t="s">
        <v>42</v>
      </c>
      <c r="F10" s="12">
        <v>1846.5</v>
      </c>
    </row>
    <row r="11">
      <c r="A11" s="9" t="s">
        <v>43</v>
      </c>
      <c r="B11" s="14">
        <v>40</v>
      </c>
      <c r="C11" s="19">
        <f>IF(ISNUMBER(B11),ROUND(B11*20,2),"")</f>
        <v>800</v>
      </c>
      <c r="E11" s="9" t="s">
        <v>44</v>
      </c>
      <c r="F11" s="12">
        <v>120</v>
      </c>
    </row>
    <row r="12">
      <c r="A12" s="9" t="s">
        <v>45</v>
      </c>
      <c r="B12" s="14">
        <v>20</v>
      </c>
      <c r="C12" s="19">
        <f>IF(ISNUMBER(B12),ROUND(B12*10,2),"")</f>
        <v>200</v>
      </c>
      <c r="E12" s="9" t="s">
        <v>46</v>
      </c>
      <c r="F12" s="12">
        <v>35</v>
      </c>
    </row>
    <row r="13">
      <c r="A13" s="9" t="s">
        <v>47</v>
      </c>
      <c r="B13" s="14">
        <v>25</v>
      </c>
      <c r="C13" s="19">
        <f>IF(ISNUMBER(B13),ROUND(B13*5,2),"")</f>
        <v>125</v>
      </c>
      <c r="E13" s="10" t="s">
        <v>48</v>
      </c>
      <c r="F13" s="19">
        <f>IF(OR(ISBLANK(F9),ISBLANK(F10)),"",ROUND(F9+F10-F11-F12,2))</f>
        <v>1891.5</v>
      </c>
    </row>
    <row r="14">
      <c r="A14" s="9" t="s">
        <v>49</v>
      </c>
      <c r="B14" s="14">
        <v>45</v>
      </c>
      <c r="C14" s="19">
        <f>IF(ISNUMBER(B14),ROUND(B14*1,2),"")</f>
        <v>45</v>
      </c>
      <c r="E14" s="10" t="s">
        <v>50</v>
      </c>
      <c r="F14" s="19">
        <f>C20</f>
        <v>1885.5</v>
      </c>
    </row>
    <row r="15">
      <c r="A15" s="9" t="s">
        <v>51</v>
      </c>
      <c r="B15" s="14">
        <v>12</v>
      </c>
      <c r="C15" s="19">
        <f>IF(ISNUMBER(B15),ROUND(B15*0.25,2),"")</f>
        <v>3</v>
      </c>
      <c r="E15" s="10" t="s">
        <v>52</v>
      </c>
      <c r="F15" s="19">
        <f>IF(OR(F13="",F14=""),"",ROUND(F14-F13,2))</f>
        <v>-6</v>
      </c>
      <c r="G15" s="18" t="str">
        <f>IF(F15="","",IF(F15&gt;0,"Over",IF(F15&lt;0,"Short","Even")))</f>
        <v>Short</v>
      </c>
    </row>
    <row r="16">
      <c r="A16" s="9" t="s">
        <v>53</v>
      </c>
      <c r="B16" s="14">
        <v>15</v>
      </c>
      <c r="C16" s="19">
        <f>IF(ISNUMBER(B16),ROUND(B16*0.1,2),"")</f>
        <v>1.5</v>
      </c>
      <c r="E16" s="10" t="s">
        <v>54</v>
      </c>
      <c r="F16" s="28">
        <f>IF(OR(F14="",ISBLANK(F9)),"",ROUND(F14-F9,2))</f>
        <v>1685.5</v>
      </c>
    </row>
    <row r="17">
      <c r="A17" s="9" t="s">
        <v>55</v>
      </c>
      <c r="B17" s="14">
        <v>10</v>
      </c>
      <c r="C17" s="19">
        <f>IF(ISNUMBER(B17),ROUND(B17*0.05,2),"")</f>
        <v>0.5</v>
      </c>
    </row>
    <row r="18">
      <c r="A18" s="9" t="s">
        <v>56</v>
      </c>
      <c r="B18" s="14">
        <v>50</v>
      </c>
      <c r="C18" s="19">
        <f>IF(ISNUMBER(B18),ROUND(B18*0.01,2),"")</f>
        <v>0.5</v>
      </c>
    </row>
    <row r="19">
      <c r="A19" s="9" t="s">
        <v>57</v>
      </c>
      <c r="B19" s="17"/>
      <c r="C19" s="12">
        <v>10</v>
      </c>
    </row>
    <row r="20">
      <c r="A20" s="27" t="s">
        <v>58</v>
      </c>
      <c r="B20" s="27"/>
      <c r="C20" s="28">
        <f>IF(COUNT(C9:C19)=0,"",ROUND(SUM(C9:C19),2))</f>
        <v>1885.5</v>
      </c>
    </row>
    <row r="22">
      <c r="A22" s="2" t="s">
        <v>59</v>
      </c>
      <c r="E22" s="2" t="s">
        <v>60</v>
      </c>
    </row>
    <row r="23">
      <c r="A23" s="8" t="s">
        <v>38</v>
      </c>
      <c r="B23" s="8"/>
      <c r="C23" s="8" t="s">
        <v>37</v>
      </c>
      <c r="E23" s="8" t="s">
        <v>38</v>
      </c>
      <c r="F23" s="8" t="s">
        <v>37</v>
      </c>
      <c r="G23" s="8" t="s">
        <v>61</v>
      </c>
    </row>
    <row r="24">
      <c r="A24" s="9" t="s">
        <v>62</v>
      </c>
      <c r="C24" s="12">
        <v>4212.4</v>
      </c>
      <c r="E24" s="9" t="s">
        <v>63</v>
      </c>
      <c r="F24" s="12">
        <v>6058.9</v>
      </c>
    </row>
    <row r="25">
      <c r="A25" s="9" t="s">
        <v>64</v>
      </c>
      <c r="C25" s="12">
        <v>4199.9</v>
      </c>
      <c r="E25" s="9" t="s">
        <v>65</v>
      </c>
      <c r="F25" s="12">
        <v>90</v>
      </c>
      <c r="G25" s="25">
        <f>IF(OR(ISBLANK(F25),NOT(F24&gt;0)),"",ROUND(F25/F24,3))</f>
        <v>0.015</v>
      </c>
    </row>
    <row r="26">
      <c r="A26" s="10" t="s">
        <v>66</v>
      </c>
      <c r="C26" s="19">
        <f>IF(OR(ISBLANK(C24),ISBLANK(C25)),"",ROUND(C25-C24,2))</f>
        <v>-12.5</v>
      </c>
      <c r="E26" s="9" t="s">
        <v>67</v>
      </c>
      <c r="F26" s="12">
        <v>36</v>
      </c>
      <c r="G26" s="25">
        <f>IF(OR(ISBLANK(F26),NOT(F24&gt;0)),"",ROUND(F26/F24,3))</f>
        <v>0.006</v>
      </c>
    </row>
    <row r="27">
      <c r="E27" s="9" t="s">
        <v>68</v>
      </c>
      <c r="F27" s="12">
        <v>150</v>
      </c>
      <c r="G27" s="25">
        <f>IF(OR(ISBLANK(F27),NOT(F24&gt;0)),"",ROUND(F27/F24,3))</f>
        <v>0.025</v>
      </c>
    </row>
    <row r="29">
      <c r="A29" s="5" t="s">
        <v>69</v>
      </c>
    </row>
    <row r="30">
      <c r="A30" s="5" t="s">
        <v>17</v>
      </c>
    </row>
    <row r="32">
      <c r="A32" s="6" t="s">
        <v>26</v>
      </c>
    </row>
  </sheetData>
  <dataValidations count="5">
    <dataValidation type="whole" operator="greaterThanOrEqual" allowBlank="1" showErrorMessage="1" errorTitle="Check this number" error="A count is a whole number, 0 or more." sqref="B9:B18">
      <formula1>0</formula1>
    </dataValidation>
    <dataValidation type="decimal" operator="greaterThanOrEqual" allowBlank="1" showErrorMessage="1" errorTitle="Check this number" error="An amount is 0 or more." sqref="F9:F12">
      <formula1>0</formula1>
    </dataValidation>
    <dataValidation type="decimal" operator="greaterThanOrEqual" allowBlank="1" showErrorMessage="1" errorTitle="Check this number" error="An amount is 0 or more." sqref="C24:C25">
      <formula1>0</formula1>
    </dataValidation>
    <dataValidation type="decimal" operator="greaterThanOrEqual" allowBlank="1" showErrorMessage="1" errorTitle="Check this number" error="An amount is 0 or more." sqref="F24:F27">
      <formula1>0</formula1>
    </dataValidation>
    <dataValidation type="decimal" operator="greaterThanOrEqual" allowBlank="1" showErrorMessage="1" errorTitle="Check this number" error="An amount is 0 or more." sqref="C19">
      <formula1>0</formula1>
    </dataValidation>
  </dataValidations>
  <pageMargins left="0.5" right="0.5" top="0.6" bottom="0.75" header="0.3" footer="0.3"/>
  <pageSetup orientation="portrait" fitToWidth="1" fitToHeight="0"/>
  <headerFooter>
    <oddFooter>&amp;LRestaurantDoctorAI free template, restaurantdoctorai.com/templates&amp;RPage &amp;P of &amp;N</oddFooter>
  </headerFooter>
</worksheet>
</file>

<file path=docProps/app.xml><?xml version="1.0" encoding="utf-8"?>
<Properties xmlns="http://schemas.openxmlformats.org/officeDocument/2006/extended-properties">
  <Application>RestaurantDoctorAI</Application>
  <Company>RestaurantDoctorAI</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Restaurant cash-out sheet (free template) | RestaurantDoctorAI</dc:title>
  <dc:creator>RestaurantDoctorAI</dc:creator>
  <dcterms:created xsi:type="dcterms:W3CDTF">2026-01-01T12:00:00Z</dcterms:created>
  <dcterms:modified xsi:type="dcterms:W3CDTF">2026-01-01T12:00:00Z</dcterms:modified>
</cp:coreProperties>
</file>